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everly\Compliance Code of Federal Requirements\Sample Budgets\2 Year Budget\"/>
    </mc:Choice>
  </mc:AlternateContent>
  <bookViews>
    <workbookView xWindow="0" yWindow="0" windowWidth="19170" windowHeight="14070" activeTab="1"/>
  </bookViews>
  <sheets>
    <sheet name="Year 1" sheetId="1" r:id="rId1"/>
    <sheet name="Year 2" sheetId="6" r:id="rId2"/>
    <sheet name="Cumulative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5" l="1"/>
  <c r="D52" i="5"/>
  <c r="D52" i="1"/>
  <c r="D54" i="1" s="1"/>
  <c r="D55" i="1" s="1"/>
  <c r="D51" i="5"/>
  <c r="D50" i="5"/>
  <c r="D49" i="5"/>
  <c r="D48" i="5"/>
  <c r="D47" i="5"/>
  <c r="D42" i="5"/>
  <c r="D41" i="5"/>
  <c r="D43" i="5" s="1"/>
  <c r="D37" i="5"/>
  <c r="D36" i="5"/>
  <c r="D38" i="5" s="1"/>
  <c r="D27" i="5"/>
  <c r="D26" i="5"/>
  <c r="D20" i="5"/>
  <c r="D19" i="5"/>
  <c r="D15" i="5"/>
  <c r="D16" i="5" s="1"/>
  <c r="D12" i="5"/>
  <c r="D11" i="5"/>
  <c r="D13" i="5" s="1"/>
  <c r="D5" i="5"/>
  <c r="D6" i="5"/>
  <c r="D7" i="5"/>
  <c r="D4" i="5"/>
  <c r="D8" i="5"/>
  <c r="D21" i="5" l="1"/>
  <c r="D23" i="5" s="1"/>
  <c r="D20" i="6"/>
  <c r="D19" i="6"/>
  <c r="D21" i="6" s="1"/>
  <c r="D15" i="6"/>
  <c r="D16" i="6" s="1"/>
  <c r="D7" i="6"/>
  <c r="D6" i="6"/>
  <c r="D5" i="6"/>
  <c r="D8" i="6" s="1"/>
  <c r="D26" i="6" s="1"/>
  <c r="D4" i="6"/>
  <c r="D52" i="6"/>
  <c r="D42" i="6"/>
  <c r="D43" i="6" s="1"/>
  <c r="D41" i="6"/>
  <c r="D38" i="6"/>
  <c r="D13" i="6"/>
  <c r="D54" i="6" l="1"/>
  <c r="D55" i="6" s="1"/>
  <c r="D55" i="5" s="1"/>
  <c r="D28" i="5"/>
  <c r="D27" i="6"/>
  <c r="D28" i="6" s="1"/>
  <c r="D23" i="6"/>
  <c r="D42" i="1"/>
  <c r="D41" i="1"/>
  <c r="D21" i="1"/>
  <c r="D19" i="1"/>
  <c r="D20" i="1"/>
  <c r="D15" i="1"/>
  <c r="D30" i="5" l="1"/>
  <c r="D56" i="5"/>
  <c r="D30" i="6"/>
  <c r="D56" i="6" l="1"/>
  <c r="D38" i="1"/>
  <c r="D16" i="1"/>
  <c r="D13" i="1"/>
  <c r="D8" i="1"/>
  <c r="D43" i="1" l="1"/>
  <c r="D23" i="1"/>
  <c r="D26" i="1"/>
  <c r="D27" i="1" l="1"/>
  <c r="D28" i="1" s="1"/>
  <c r="D30" i="1" l="1"/>
  <c r="D56" i="1" l="1"/>
</calcChain>
</file>

<file path=xl/sharedStrings.xml><?xml version="1.0" encoding="utf-8"?>
<sst xmlns="http://schemas.openxmlformats.org/spreadsheetml/2006/main" count="178" uniqueCount="57">
  <si>
    <t>Sample Budget</t>
  </si>
  <si>
    <t xml:space="preserve">Number </t>
  </si>
  <si>
    <t>A</t>
  </si>
  <si>
    <t>Senior Personnel</t>
  </si>
  <si>
    <t>Senior Personnel Count</t>
  </si>
  <si>
    <t xml:space="preserve">PI  </t>
  </si>
  <si>
    <t>Co-PI</t>
  </si>
  <si>
    <t>Senior Researcher</t>
  </si>
  <si>
    <t>Senior Personnel Total</t>
  </si>
  <si>
    <t>B</t>
  </si>
  <si>
    <t>Other Personnel</t>
  </si>
  <si>
    <t>Post Doctoral Scholars</t>
  </si>
  <si>
    <t>#</t>
  </si>
  <si>
    <t>Total Post Doctoral Amount</t>
  </si>
  <si>
    <t>Other Professionals</t>
  </si>
  <si>
    <t>Total Personnel Cost</t>
  </si>
  <si>
    <t>C</t>
  </si>
  <si>
    <t>Fringes</t>
  </si>
  <si>
    <t xml:space="preserve">Fringes (42.0%) Salaried </t>
  </si>
  <si>
    <t>Fringes (7.65%) Waged</t>
  </si>
  <si>
    <t>Total Fringes</t>
  </si>
  <si>
    <t xml:space="preserve"> </t>
  </si>
  <si>
    <t>Total Salaries, Wages, Fringes</t>
  </si>
  <si>
    <t>D</t>
  </si>
  <si>
    <t>Equipment</t>
  </si>
  <si>
    <t>E</t>
  </si>
  <si>
    <t>Travel (list number of trips and travelers)</t>
  </si>
  <si>
    <t>Domestic</t>
  </si>
  <si>
    <t>International</t>
  </si>
  <si>
    <t>Total Travel</t>
  </si>
  <si>
    <t>F</t>
  </si>
  <si>
    <t>Participant Support Cost</t>
  </si>
  <si>
    <t>Total Participant Cost</t>
  </si>
  <si>
    <t>G</t>
  </si>
  <si>
    <t>Other Direct Costs</t>
  </si>
  <si>
    <t>Supplies (list types of supplies needed)</t>
  </si>
  <si>
    <t>Contractual Services (list contractual services needed)</t>
  </si>
  <si>
    <t>Publication Cost</t>
  </si>
  <si>
    <t>Computer Services</t>
  </si>
  <si>
    <t>Subawards</t>
  </si>
  <si>
    <t>Total Other Direct Costs</t>
  </si>
  <si>
    <t>h</t>
  </si>
  <si>
    <t>Total Direct Costs</t>
  </si>
  <si>
    <t>I</t>
  </si>
  <si>
    <t>J</t>
  </si>
  <si>
    <t>Total Direct and Indirect Cost</t>
  </si>
  <si>
    <t>Indirect 43% Direct Costs         excludes Participant Cost</t>
  </si>
  <si>
    <t>3% increase from year 1</t>
  </si>
  <si>
    <t>Stipends 6 students at $600 each</t>
  </si>
  <si>
    <t>Graduate Students/Undergraduates</t>
  </si>
  <si>
    <t>Secretarial Staff ( Part-time 1500 hrs * $20hr</t>
  </si>
  <si>
    <t>Undergrad Students 10 stdts 15wks x 12 hrs per week x $11 for two semesters</t>
  </si>
  <si>
    <t>Graduate Student Researcher (7 at $7000   2 semesters)</t>
  </si>
  <si>
    <t>Total Graduate/Udergrad Students</t>
  </si>
  <si>
    <t>Tuition 6 students at $2,500 each</t>
  </si>
  <si>
    <t>IDC Base - includes first  $25k of Subaward and excludes Participant Costs. Indirect Cost Rate is 43%</t>
  </si>
  <si>
    <t>Graduate Student Researcher (7 at $7210   2 semesters)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</si>
</sst>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3" fontId="0" fillId="0" borderId="0" xfId="1" applyFont="1"/>
    <xf numFmtId="0" fontId="0" fillId="0" borderId="0" xfId="0" applyFont="1"/>
    <xf numFmtId="43" fontId="2" fillId="0" borderId="0" xfId="1" applyFont="1"/>
    <xf numFmtId="43" fontId="1" fillId="0" borderId="0" xfId="1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19" workbookViewId="0">
      <selection activeCell="D49" sqref="D49"/>
    </sheetView>
  </sheetViews>
  <sheetFormatPr defaultRowHeight="15" x14ac:dyDescent="0.25"/>
  <cols>
    <col min="2" max="2" width="36.140625" customWidth="1"/>
    <col min="4" max="4" width="11.5703125" style="2" bestFit="1" customWidth="1"/>
  </cols>
  <sheetData>
    <row r="1" spans="1:4" x14ac:dyDescent="0.25">
      <c r="B1" s="1" t="s">
        <v>0</v>
      </c>
      <c r="C1" t="s">
        <v>1</v>
      </c>
    </row>
    <row r="2" spans="1:4" x14ac:dyDescent="0.25">
      <c r="A2" t="s">
        <v>2</v>
      </c>
      <c r="B2" t="s">
        <v>3</v>
      </c>
    </row>
    <row r="3" spans="1:4" x14ac:dyDescent="0.25">
      <c r="B3" t="s">
        <v>4</v>
      </c>
      <c r="C3">
        <v>4</v>
      </c>
    </row>
    <row r="4" spans="1:4" x14ac:dyDescent="0.25">
      <c r="B4" t="s">
        <v>5</v>
      </c>
      <c r="D4" s="2">
        <v>10000</v>
      </c>
    </row>
    <row r="5" spans="1:4" x14ac:dyDescent="0.25">
      <c r="B5" t="s">
        <v>6</v>
      </c>
      <c r="D5" s="2">
        <v>8000</v>
      </c>
    </row>
    <row r="6" spans="1:4" x14ac:dyDescent="0.25">
      <c r="B6" t="s">
        <v>7</v>
      </c>
      <c r="D6" s="2">
        <v>7000</v>
      </c>
    </row>
    <row r="7" spans="1:4" x14ac:dyDescent="0.25">
      <c r="B7" t="s">
        <v>7</v>
      </c>
      <c r="D7" s="2">
        <v>7000</v>
      </c>
    </row>
    <row r="8" spans="1:4" x14ac:dyDescent="0.25">
      <c r="B8" s="1" t="s">
        <v>8</v>
      </c>
      <c r="C8" s="3"/>
      <c r="D8" s="4">
        <f>SUM(D4:D7)</f>
        <v>32000</v>
      </c>
    </row>
    <row r="9" spans="1:4" x14ac:dyDescent="0.25">
      <c r="B9" s="1"/>
      <c r="C9" s="3"/>
      <c r="D9" s="5"/>
    </row>
    <row r="10" spans="1:4" x14ac:dyDescent="0.25">
      <c r="A10" t="s">
        <v>9</v>
      </c>
      <c r="B10" s="1" t="s">
        <v>10</v>
      </c>
      <c r="C10" s="1"/>
      <c r="D10" s="4"/>
    </row>
    <row r="11" spans="1:4" x14ac:dyDescent="0.25">
      <c r="B11" s="3" t="s">
        <v>11</v>
      </c>
      <c r="C11" s="1" t="s">
        <v>12</v>
      </c>
      <c r="D11" s="4">
        <v>0</v>
      </c>
    </row>
    <row r="12" spans="1:4" x14ac:dyDescent="0.25">
      <c r="B12" s="3" t="s">
        <v>11</v>
      </c>
      <c r="C12" s="1"/>
      <c r="D12" s="4">
        <v>0</v>
      </c>
    </row>
    <row r="13" spans="1:4" x14ac:dyDescent="0.25">
      <c r="B13" s="1" t="s">
        <v>13</v>
      </c>
      <c r="C13" s="1"/>
      <c r="D13" s="4">
        <f>SUM(D11:D12)</f>
        <v>0</v>
      </c>
    </row>
    <row r="14" spans="1:4" x14ac:dyDescent="0.25">
      <c r="B14" s="1"/>
      <c r="C14" s="1"/>
      <c r="D14" s="4"/>
    </row>
    <row r="15" spans="1:4" ht="30" x14ac:dyDescent="0.25">
      <c r="B15" s="7" t="s">
        <v>50</v>
      </c>
      <c r="C15" s="1"/>
      <c r="D15" s="5">
        <f>1500*20</f>
        <v>30000</v>
      </c>
    </row>
    <row r="16" spans="1:4" x14ac:dyDescent="0.25">
      <c r="B16" s="6" t="s">
        <v>14</v>
      </c>
      <c r="C16" s="1" t="s">
        <v>12</v>
      </c>
      <c r="D16" s="4">
        <f>SUM(D15)</f>
        <v>30000</v>
      </c>
    </row>
    <row r="17" spans="1:8" x14ac:dyDescent="0.25">
      <c r="B17" s="6"/>
      <c r="C17" s="1"/>
      <c r="D17" s="4"/>
    </row>
    <row r="18" spans="1:8" x14ac:dyDescent="0.25">
      <c r="B18" s="1" t="s">
        <v>49</v>
      </c>
    </row>
    <row r="19" spans="1:8" ht="30" x14ac:dyDescent="0.25">
      <c r="B19" s="7" t="s">
        <v>52</v>
      </c>
      <c r="C19">
        <v>7</v>
      </c>
      <c r="D19" s="2">
        <f>C19*7000*2</f>
        <v>98000</v>
      </c>
    </row>
    <row r="20" spans="1:8" ht="45" x14ac:dyDescent="0.25">
      <c r="B20" s="7" t="s">
        <v>51</v>
      </c>
      <c r="C20">
        <v>10</v>
      </c>
      <c r="D20" s="2">
        <f>C20*15*11*12*2</f>
        <v>39600</v>
      </c>
    </row>
    <row r="21" spans="1:8" x14ac:dyDescent="0.25">
      <c r="B21" s="6" t="s">
        <v>53</v>
      </c>
      <c r="D21" s="4">
        <f>SUM(D18:D20)</f>
        <v>137600</v>
      </c>
    </row>
    <row r="22" spans="1:8" x14ac:dyDescent="0.25">
      <c r="B22" s="6"/>
      <c r="D22" s="4"/>
    </row>
    <row r="23" spans="1:8" x14ac:dyDescent="0.25">
      <c r="B23" s="1" t="s">
        <v>15</v>
      </c>
      <c r="C23" s="1"/>
      <c r="D23" s="4">
        <f>D8+D12+D21+D16</f>
        <v>199600</v>
      </c>
    </row>
    <row r="24" spans="1:8" x14ac:dyDescent="0.25">
      <c r="B24" s="1"/>
      <c r="C24" s="1"/>
      <c r="D24" s="4"/>
    </row>
    <row r="25" spans="1:8" x14ac:dyDescent="0.25">
      <c r="A25" t="s">
        <v>16</v>
      </c>
      <c r="B25" s="1" t="s">
        <v>17</v>
      </c>
      <c r="C25" s="1"/>
      <c r="D25" s="4"/>
    </row>
    <row r="26" spans="1:8" x14ac:dyDescent="0.25">
      <c r="B26" t="s">
        <v>18</v>
      </c>
      <c r="D26" s="2">
        <f>D8*0.42</f>
        <v>13440</v>
      </c>
    </row>
    <row r="27" spans="1:8" x14ac:dyDescent="0.25">
      <c r="B27" t="s">
        <v>19</v>
      </c>
      <c r="D27" s="2">
        <f>(D16+D21)*0.0765</f>
        <v>12821.4</v>
      </c>
    </row>
    <row r="28" spans="1:8" x14ac:dyDescent="0.25">
      <c r="B28" s="1" t="s">
        <v>20</v>
      </c>
      <c r="D28" s="4">
        <f>SUM(D26:D27)</f>
        <v>26261.4</v>
      </c>
    </row>
    <row r="29" spans="1:8" x14ac:dyDescent="0.25">
      <c r="H29" t="s">
        <v>21</v>
      </c>
    </row>
    <row r="30" spans="1:8" x14ac:dyDescent="0.25">
      <c r="B30" s="6" t="s">
        <v>22</v>
      </c>
      <c r="C30" s="1"/>
      <c r="D30" s="4">
        <f>D23+D28</f>
        <v>225861.4</v>
      </c>
    </row>
    <row r="31" spans="1:8" x14ac:dyDescent="0.25">
      <c r="B31" s="6"/>
      <c r="C31" s="1"/>
      <c r="D31" s="4"/>
    </row>
    <row r="32" spans="1:8" x14ac:dyDescent="0.25">
      <c r="A32" t="s">
        <v>23</v>
      </c>
      <c r="B32" s="6" t="s">
        <v>24</v>
      </c>
      <c r="C32" s="1"/>
      <c r="D32" s="5"/>
    </row>
    <row r="33" spans="1:4" x14ac:dyDescent="0.25">
      <c r="B33" s="6"/>
      <c r="C33" s="1"/>
      <c r="D33" s="5"/>
    </row>
    <row r="34" spans="1:4" x14ac:dyDescent="0.25">
      <c r="B34" s="6"/>
      <c r="C34" s="1"/>
      <c r="D34" s="4"/>
    </row>
    <row r="35" spans="1:4" x14ac:dyDescent="0.25">
      <c r="A35" t="s">
        <v>25</v>
      </c>
      <c r="B35" s="1" t="s">
        <v>26</v>
      </c>
      <c r="C35" s="1"/>
      <c r="D35" s="4"/>
    </row>
    <row r="36" spans="1:4" x14ac:dyDescent="0.25">
      <c r="B36" s="3" t="s">
        <v>27</v>
      </c>
      <c r="C36" s="1"/>
      <c r="D36" s="4">
        <v>6552.41</v>
      </c>
    </row>
    <row r="37" spans="1:4" x14ac:dyDescent="0.25">
      <c r="B37" s="3" t="s">
        <v>28</v>
      </c>
      <c r="C37" s="1"/>
      <c r="D37" s="4">
        <v>0</v>
      </c>
    </row>
    <row r="38" spans="1:4" x14ac:dyDescent="0.25">
      <c r="B38" s="1" t="s">
        <v>29</v>
      </c>
      <c r="C38" s="1"/>
      <c r="D38" s="4">
        <f>SUM(D36:D37)</f>
        <v>6552.41</v>
      </c>
    </row>
    <row r="39" spans="1:4" x14ac:dyDescent="0.25">
      <c r="B39" s="1"/>
      <c r="C39" s="1"/>
      <c r="D39" s="4"/>
    </row>
    <row r="40" spans="1:4" x14ac:dyDescent="0.25">
      <c r="A40" t="s">
        <v>30</v>
      </c>
      <c r="B40" s="6" t="s">
        <v>31</v>
      </c>
      <c r="C40" s="1"/>
      <c r="D40" s="4"/>
    </row>
    <row r="41" spans="1:4" x14ac:dyDescent="0.25">
      <c r="B41" s="8" t="s">
        <v>54</v>
      </c>
      <c r="C41" s="1">
        <v>6</v>
      </c>
      <c r="D41" s="5">
        <f>C41*2500</f>
        <v>15000</v>
      </c>
    </row>
    <row r="42" spans="1:4" x14ac:dyDescent="0.25">
      <c r="B42" s="8" t="s">
        <v>48</v>
      </c>
      <c r="C42" s="1">
        <v>6</v>
      </c>
      <c r="D42" s="5">
        <f>C42*600</f>
        <v>3600</v>
      </c>
    </row>
    <row r="43" spans="1:4" x14ac:dyDescent="0.25">
      <c r="B43" s="1" t="s">
        <v>32</v>
      </c>
      <c r="C43" s="1"/>
      <c r="D43" s="4">
        <f>SUM(D41:D42)</f>
        <v>18600</v>
      </c>
    </row>
    <row r="44" spans="1:4" x14ac:dyDescent="0.25">
      <c r="B44" s="1"/>
      <c r="C44" s="1"/>
      <c r="D44" s="4"/>
    </row>
    <row r="45" spans="1:4" x14ac:dyDescent="0.25">
      <c r="B45" s="1"/>
      <c r="C45" s="1"/>
      <c r="D45" s="4"/>
    </row>
    <row r="46" spans="1:4" x14ac:dyDescent="0.25">
      <c r="A46" t="s">
        <v>33</v>
      </c>
      <c r="B46" s="1" t="s">
        <v>34</v>
      </c>
      <c r="C46" s="1"/>
      <c r="D46" s="4"/>
    </row>
    <row r="47" spans="1:4" x14ac:dyDescent="0.25">
      <c r="B47" s="3" t="s">
        <v>35</v>
      </c>
      <c r="C47" s="1"/>
      <c r="D47" s="5">
        <v>20000</v>
      </c>
    </row>
    <row r="48" spans="1:4" ht="30" x14ac:dyDescent="0.25">
      <c r="B48" s="8" t="s">
        <v>36</v>
      </c>
      <c r="C48" s="1"/>
      <c r="D48" s="5">
        <v>4650</v>
      </c>
    </row>
    <row r="49" spans="1:4" x14ac:dyDescent="0.25">
      <c r="B49" s="8" t="s">
        <v>37</v>
      </c>
      <c r="C49" s="1"/>
      <c r="D49" s="5">
        <v>2132</v>
      </c>
    </row>
    <row r="50" spans="1:4" x14ac:dyDescent="0.25">
      <c r="B50" s="8" t="s">
        <v>38</v>
      </c>
      <c r="C50" s="1"/>
      <c r="D50" s="5"/>
    </row>
    <row r="51" spans="1:4" x14ac:dyDescent="0.25">
      <c r="B51" s="8" t="s">
        <v>39</v>
      </c>
      <c r="D51" s="2">
        <v>50000</v>
      </c>
    </row>
    <row r="52" spans="1:4" x14ac:dyDescent="0.25">
      <c r="B52" s="6" t="s">
        <v>40</v>
      </c>
      <c r="D52" s="4">
        <f>SUM(D47:D51)</f>
        <v>76782</v>
      </c>
    </row>
    <row r="53" spans="1:4" x14ac:dyDescent="0.25">
      <c r="B53" s="6"/>
    </row>
    <row r="54" spans="1:4" x14ac:dyDescent="0.25">
      <c r="A54" t="s">
        <v>41</v>
      </c>
      <c r="B54" s="1" t="s">
        <v>42</v>
      </c>
      <c r="C54" s="1"/>
      <c r="D54" s="4">
        <f>D30+D43+D32+D38+D52</f>
        <v>327795.81</v>
      </c>
    </row>
    <row r="55" spans="1:4" ht="45.75" customHeight="1" x14ac:dyDescent="0.25">
      <c r="A55" t="s">
        <v>43</v>
      </c>
      <c r="B55" s="7" t="s">
        <v>46</v>
      </c>
      <c r="D55" s="2">
        <f>(D54-D43-D51+25000)*0.43</f>
        <v>122204.1983</v>
      </c>
    </row>
    <row r="56" spans="1:4" x14ac:dyDescent="0.25">
      <c r="A56" t="s">
        <v>44</v>
      </c>
      <c r="B56" s="1" t="s">
        <v>45</v>
      </c>
      <c r="C56" s="1"/>
      <c r="D56" s="4">
        <f>D54+D55</f>
        <v>450000.00829999999</v>
      </c>
    </row>
    <row r="60" spans="1:4" ht="45" x14ac:dyDescent="0.25">
      <c r="B60" s="7" t="s">
        <v>55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topLeftCell="A28" workbookViewId="0">
      <selection activeCell="D60" sqref="D60"/>
    </sheetView>
  </sheetViews>
  <sheetFormatPr defaultRowHeight="15" x14ac:dyDescent="0.25"/>
  <cols>
    <col min="2" max="2" width="36.140625" customWidth="1"/>
    <col min="4" max="4" width="11.5703125" style="2" bestFit="1" customWidth="1"/>
  </cols>
  <sheetData>
    <row r="1" spans="1:6" x14ac:dyDescent="0.25">
      <c r="B1" s="1" t="s">
        <v>0</v>
      </c>
      <c r="C1" t="s">
        <v>1</v>
      </c>
    </row>
    <row r="2" spans="1:6" x14ac:dyDescent="0.25">
      <c r="A2" t="s">
        <v>2</v>
      </c>
      <c r="B2" t="s">
        <v>3</v>
      </c>
    </row>
    <row r="3" spans="1:6" x14ac:dyDescent="0.25">
      <c r="B3" t="s">
        <v>4</v>
      </c>
      <c r="C3">
        <v>4</v>
      </c>
    </row>
    <row r="4" spans="1:6" x14ac:dyDescent="0.25">
      <c r="B4" t="s">
        <v>5</v>
      </c>
      <c r="D4" s="2">
        <f>('Year 1'!D4)+('Year 1'!D4*0.03)</f>
        <v>10300</v>
      </c>
      <c r="F4" t="s">
        <v>47</v>
      </c>
    </row>
    <row r="5" spans="1:6" x14ac:dyDescent="0.25">
      <c r="B5" t="s">
        <v>6</v>
      </c>
      <c r="D5" s="2">
        <f>('Year 1'!D5)+('Year 1'!D5*0.03)</f>
        <v>8240</v>
      </c>
      <c r="F5" t="s">
        <v>47</v>
      </c>
    </row>
    <row r="6" spans="1:6" x14ac:dyDescent="0.25">
      <c r="B6" t="s">
        <v>7</v>
      </c>
      <c r="D6" s="2">
        <f>('Year 1'!D6)+('Year 1'!D6*0.03)</f>
        <v>7210</v>
      </c>
      <c r="F6" t="s">
        <v>47</v>
      </c>
    </row>
    <row r="7" spans="1:6" x14ac:dyDescent="0.25">
      <c r="B7" t="s">
        <v>7</v>
      </c>
      <c r="D7" s="2">
        <f>('Year 1'!D7)+('Year 1'!D7*0.03)</f>
        <v>7210</v>
      </c>
      <c r="F7" t="s">
        <v>47</v>
      </c>
    </row>
    <row r="8" spans="1:6" x14ac:dyDescent="0.25">
      <c r="B8" s="1" t="s">
        <v>8</v>
      </c>
      <c r="C8" s="3"/>
      <c r="D8" s="4">
        <f>SUM(D4:D7)</f>
        <v>32960</v>
      </c>
    </row>
    <row r="9" spans="1:6" x14ac:dyDescent="0.25">
      <c r="B9" s="1"/>
      <c r="C9" s="3"/>
      <c r="D9" s="5"/>
    </row>
    <row r="10" spans="1:6" x14ac:dyDescent="0.25">
      <c r="A10" t="s">
        <v>9</v>
      </c>
      <c r="B10" s="1" t="s">
        <v>10</v>
      </c>
      <c r="C10" s="1"/>
      <c r="D10" s="4"/>
    </row>
    <row r="11" spans="1:6" x14ac:dyDescent="0.25">
      <c r="B11" s="3" t="s">
        <v>11</v>
      </c>
      <c r="C11" s="1" t="s">
        <v>12</v>
      </c>
      <c r="D11" s="4">
        <v>0</v>
      </c>
    </row>
    <row r="12" spans="1:6" x14ac:dyDescent="0.25">
      <c r="B12" s="1"/>
      <c r="C12" s="1"/>
      <c r="D12" s="4">
        <v>0</v>
      </c>
    </row>
    <row r="13" spans="1:6" x14ac:dyDescent="0.25">
      <c r="B13" s="1" t="s">
        <v>13</v>
      </c>
      <c r="C13" s="1"/>
      <c r="D13" s="4">
        <f>SUM(D11:D12)</f>
        <v>0</v>
      </c>
    </row>
    <row r="14" spans="1:6" x14ac:dyDescent="0.25">
      <c r="B14" s="1"/>
      <c r="C14" s="1"/>
      <c r="D14" s="4"/>
    </row>
    <row r="15" spans="1:6" ht="30" x14ac:dyDescent="0.25">
      <c r="B15" s="7" t="s">
        <v>50</v>
      </c>
      <c r="C15" s="1"/>
      <c r="D15" s="5">
        <f>('Year 1'!D15)+('Year 1'!D15*0.03)</f>
        <v>30900</v>
      </c>
    </row>
    <row r="16" spans="1:6" x14ac:dyDescent="0.25">
      <c r="B16" s="6" t="s">
        <v>14</v>
      </c>
      <c r="C16" s="1" t="s">
        <v>12</v>
      </c>
      <c r="D16" s="4">
        <f>SUM(D15)</f>
        <v>30900</v>
      </c>
    </row>
    <row r="17" spans="1:8" x14ac:dyDescent="0.25">
      <c r="B17" s="6"/>
      <c r="C17" s="1"/>
      <c r="D17" s="4"/>
    </row>
    <row r="18" spans="1:8" x14ac:dyDescent="0.25">
      <c r="B18" s="1" t="s">
        <v>49</v>
      </c>
    </row>
    <row r="19" spans="1:8" ht="30" x14ac:dyDescent="0.25">
      <c r="B19" s="7" t="s">
        <v>56</v>
      </c>
      <c r="C19">
        <v>7</v>
      </c>
      <c r="D19" s="2">
        <f>('Year 1'!D19)+('Year 1'!D19*0.03)</f>
        <v>100940</v>
      </c>
      <c r="F19" t="s">
        <v>47</v>
      </c>
    </row>
    <row r="20" spans="1:8" ht="45" x14ac:dyDescent="0.25">
      <c r="B20" s="7" t="s">
        <v>51</v>
      </c>
      <c r="C20">
        <v>10</v>
      </c>
      <c r="D20" s="2">
        <f>('Year 1'!D20)+('Year 1'!D20*0.03)</f>
        <v>40788</v>
      </c>
      <c r="F20" t="s">
        <v>47</v>
      </c>
    </row>
    <row r="21" spans="1:8" x14ac:dyDescent="0.25">
      <c r="B21" s="6" t="s">
        <v>53</v>
      </c>
      <c r="D21" s="4">
        <f>SUM(D18:D20)</f>
        <v>141728</v>
      </c>
    </row>
    <row r="22" spans="1:8" x14ac:dyDescent="0.25">
      <c r="B22" s="6"/>
      <c r="D22" s="4"/>
    </row>
    <row r="23" spans="1:8" x14ac:dyDescent="0.25">
      <c r="B23" s="1" t="s">
        <v>15</v>
      </c>
      <c r="C23" s="1"/>
      <c r="D23" s="4">
        <f>D8+D12+D21+D16</f>
        <v>205588</v>
      </c>
    </row>
    <row r="24" spans="1:8" x14ac:dyDescent="0.25">
      <c r="B24" s="1"/>
      <c r="C24" s="1"/>
      <c r="D24" s="4"/>
    </row>
    <row r="25" spans="1:8" x14ac:dyDescent="0.25">
      <c r="A25" t="s">
        <v>16</v>
      </c>
      <c r="B25" s="1" t="s">
        <v>17</v>
      </c>
      <c r="C25" s="1"/>
      <c r="D25" s="4"/>
    </row>
    <row r="26" spans="1:8" x14ac:dyDescent="0.25">
      <c r="B26" t="s">
        <v>18</v>
      </c>
      <c r="D26" s="2">
        <f>D8*0.42</f>
        <v>13843.199999999999</v>
      </c>
    </row>
    <row r="27" spans="1:8" x14ac:dyDescent="0.25">
      <c r="B27" t="s">
        <v>19</v>
      </c>
      <c r="D27" s="2">
        <f>(D16+D21)*0.0765</f>
        <v>13206.041999999999</v>
      </c>
    </row>
    <row r="28" spans="1:8" x14ac:dyDescent="0.25">
      <c r="B28" s="1" t="s">
        <v>20</v>
      </c>
      <c r="D28" s="4">
        <f>SUM(D26:D27)</f>
        <v>27049.241999999998</v>
      </c>
    </row>
    <row r="29" spans="1:8" x14ac:dyDescent="0.25">
      <c r="H29" t="s">
        <v>21</v>
      </c>
    </row>
    <row r="30" spans="1:8" x14ac:dyDescent="0.25">
      <c r="B30" s="6" t="s">
        <v>22</v>
      </c>
      <c r="C30" s="1"/>
      <c r="D30" s="4">
        <f>D23+D28</f>
        <v>232637.242</v>
      </c>
    </row>
    <row r="31" spans="1:8" x14ac:dyDescent="0.25">
      <c r="B31" s="6"/>
      <c r="C31" s="1"/>
      <c r="D31" s="4"/>
    </row>
    <row r="32" spans="1:8" x14ac:dyDescent="0.25">
      <c r="A32" t="s">
        <v>23</v>
      </c>
      <c r="B32" s="6" t="s">
        <v>24</v>
      </c>
      <c r="C32" s="1"/>
      <c r="D32" s="5"/>
    </row>
    <row r="33" spans="1:4" x14ac:dyDescent="0.25">
      <c r="B33" s="6"/>
      <c r="C33" s="1"/>
      <c r="D33" s="5"/>
    </row>
    <row r="34" spans="1:4" x14ac:dyDescent="0.25">
      <c r="B34" s="6"/>
      <c r="C34" s="1"/>
      <c r="D34" s="4"/>
    </row>
    <row r="35" spans="1:4" x14ac:dyDescent="0.25">
      <c r="A35" t="s">
        <v>25</v>
      </c>
      <c r="B35" s="1" t="s">
        <v>26</v>
      </c>
      <c r="C35" s="1"/>
      <c r="D35" s="4"/>
    </row>
    <row r="36" spans="1:4" x14ac:dyDescent="0.25">
      <c r="B36" s="3" t="s">
        <v>27</v>
      </c>
      <c r="C36" s="1"/>
      <c r="D36" s="4">
        <v>7295.05</v>
      </c>
    </row>
    <row r="37" spans="1:4" x14ac:dyDescent="0.25">
      <c r="B37" s="3" t="s">
        <v>28</v>
      </c>
      <c r="C37" s="1"/>
      <c r="D37" s="4">
        <v>0</v>
      </c>
    </row>
    <row r="38" spans="1:4" x14ac:dyDescent="0.25">
      <c r="B38" s="1" t="s">
        <v>29</v>
      </c>
      <c r="C38" s="1"/>
      <c r="D38" s="4">
        <f>SUM(D36:D37)</f>
        <v>7295.05</v>
      </c>
    </row>
    <row r="39" spans="1:4" x14ac:dyDescent="0.25">
      <c r="B39" s="1"/>
      <c r="C39" s="1"/>
      <c r="D39" s="4"/>
    </row>
    <row r="40" spans="1:4" x14ac:dyDescent="0.25">
      <c r="A40" t="s">
        <v>30</v>
      </c>
      <c r="B40" s="6" t="s">
        <v>31</v>
      </c>
      <c r="C40" s="1"/>
      <c r="D40" s="4"/>
    </row>
    <row r="41" spans="1:4" x14ac:dyDescent="0.25">
      <c r="B41" s="8" t="s">
        <v>54</v>
      </c>
      <c r="C41" s="1">
        <v>6</v>
      </c>
      <c r="D41" s="5">
        <f>C41*2500</f>
        <v>15000</v>
      </c>
    </row>
    <row r="42" spans="1:4" x14ac:dyDescent="0.25">
      <c r="B42" s="8" t="s">
        <v>48</v>
      </c>
      <c r="C42" s="1">
        <v>6</v>
      </c>
      <c r="D42" s="5">
        <f>C42*600</f>
        <v>3600</v>
      </c>
    </row>
    <row r="43" spans="1:4" x14ac:dyDescent="0.25">
      <c r="B43" s="1" t="s">
        <v>32</v>
      </c>
      <c r="C43" s="1"/>
      <c r="D43" s="4">
        <f>SUM(D41:D42)</f>
        <v>18600</v>
      </c>
    </row>
    <row r="44" spans="1:4" x14ac:dyDescent="0.25">
      <c r="B44" s="1"/>
      <c r="C44" s="1"/>
      <c r="D44" s="4"/>
    </row>
    <row r="45" spans="1:4" x14ac:dyDescent="0.25">
      <c r="B45" s="1"/>
      <c r="C45" s="1"/>
      <c r="D45" s="4"/>
    </row>
    <row r="46" spans="1:4" x14ac:dyDescent="0.25">
      <c r="A46" t="s">
        <v>33</v>
      </c>
      <c r="B46" s="1" t="s">
        <v>34</v>
      </c>
      <c r="C46" s="1"/>
      <c r="D46" s="4"/>
    </row>
    <row r="47" spans="1:4" x14ac:dyDescent="0.25">
      <c r="B47" s="3" t="s">
        <v>35</v>
      </c>
      <c r="C47" s="1"/>
      <c r="D47" s="5">
        <v>20000</v>
      </c>
    </row>
    <row r="48" spans="1:4" ht="30" x14ac:dyDescent="0.25">
      <c r="B48" s="8" t="s">
        <v>36</v>
      </c>
      <c r="C48" s="1"/>
      <c r="D48" s="5">
        <v>4650</v>
      </c>
    </row>
    <row r="49" spans="1:4" x14ac:dyDescent="0.25">
      <c r="B49" s="8" t="s">
        <v>37</v>
      </c>
      <c r="C49" s="1"/>
      <c r="D49" s="5">
        <v>2131</v>
      </c>
    </row>
    <row r="50" spans="1:4" x14ac:dyDescent="0.25">
      <c r="B50" s="8" t="s">
        <v>38</v>
      </c>
      <c r="C50" s="1"/>
      <c r="D50" s="5"/>
    </row>
    <row r="51" spans="1:4" x14ac:dyDescent="0.25">
      <c r="B51" s="8" t="s">
        <v>39</v>
      </c>
      <c r="D51" s="2">
        <v>50000</v>
      </c>
    </row>
    <row r="52" spans="1:4" x14ac:dyDescent="0.25">
      <c r="B52" s="6" t="s">
        <v>40</v>
      </c>
      <c r="D52" s="4">
        <f>SUM(D47:D51)</f>
        <v>76781</v>
      </c>
    </row>
    <row r="53" spans="1:4" x14ac:dyDescent="0.25">
      <c r="B53" s="6"/>
    </row>
    <row r="54" spans="1:4" x14ac:dyDescent="0.25">
      <c r="A54" t="s">
        <v>41</v>
      </c>
      <c r="B54" s="1" t="s">
        <v>42</v>
      </c>
      <c r="C54" s="1"/>
      <c r="D54" s="4">
        <f>D23+D28+D43+D32+D35+D38+D52</f>
        <v>335313.29200000002</v>
      </c>
    </row>
    <row r="55" spans="1:4" ht="45.75" customHeight="1" x14ac:dyDescent="0.25">
      <c r="A55" t="s">
        <v>43</v>
      </c>
      <c r="B55" s="7" t="s">
        <v>46</v>
      </c>
      <c r="D55" s="2">
        <f>(D54-D43-D51)*0.43</f>
        <v>114686.71556000001</v>
      </c>
    </row>
    <row r="56" spans="1:4" x14ac:dyDescent="0.25">
      <c r="A56" t="s">
        <v>44</v>
      </c>
      <c r="B56" s="1" t="s">
        <v>45</v>
      </c>
      <c r="C56" s="1"/>
      <c r="D56" s="4">
        <f>D54+D55</f>
        <v>450000.00756000006</v>
      </c>
    </row>
    <row r="60" spans="1:4" ht="45" x14ac:dyDescent="0.25">
      <c r="B60" s="7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31" workbookViewId="0">
      <selection activeCell="D60" sqref="D60"/>
    </sheetView>
  </sheetViews>
  <sheetFormatPr defaultRowHeight="15" x14ac:dyDescent="0.25"/>
  <cols>
    <col min="2" max="2" width="36.140625" customWidth="1"/>
    <col min="4" max="4" width="11.5703125" style="2" bestFit="1" customWidth="1"/>
  </cols>
  <sheetData>
    <row r="1" spans="1:4" x14ac:dyDescent="0.25">
      <c r="B1" s="1" t="s">
        <v>0</v>
      </c>
      <c r="C1" t="s">
        <v>1</v>
      </c>
    </row>
    <row r="2" spans="1:4" x14ac:dyDescent="0.25">
      <c r="A2" t="s">
        <v>2</v>
      </c>
      <c r="B2" t="s">
        <v>3</v>
      </c>
    </row>
    <row r="3" spans="1:4" x14ac:dyDescent="0.25">
      <c r="B3" t="s">
        <v>4</v>
      </c>
      <c r="C3">
        <v>4</v>
      </c>
    </row>
    <row r="4" spans="1:4" x14ac:dyDescent="0.25">
      <c r="B4" t="s">
        <v>5</v>
      </c>
      <c r="D4" s="2">
        <f>'Year 1'!D4+'Year 2'!D4</f>
        <v>20300</v>
      </c>
    </row>
    <row r="5" spans="1:4" x14ac:dyDescent="0.25">
      <c r="B5" t="s">
        <v>6</v>
      </c>
      <c r="D5" s="2">
        <f>'Year 1'!D5+'Year 2'!D5</f>
        <v>16240</v>
      </c>
    </row>
    <row r="6" spans="1:4" x14ac:dyDescent="0.25">
      <c r="B6" t="s">
        <v>7</v>
      </c>
      <c r="D6" s="2">
        <f>'Year 1'!D6+'Year 2'!D6</f>
        <v>14210</v>
      </c>
    </row>
    <row r="7" spans="1:4" x14ac:dyDescent="0.25">
      <c r="B7" t="s">
        <v>7</v>
      </c>
      <c r="D7" s="2">
        <f>'Year 1'!D7+'Year 2'!D7</f>
        <v>14210</v>
      </c>
    </row>
    <row r="8" spans="1:4" x14ac:dyDescent="0.25">
      <c r="B8" s="1" t="s">
        <v>8</v>
      </c>
      <c r="C8" s="3"/>
      <c r="D8" s="4">
        <f>SUM(D4:D7)</f>
        <v>64960</v>
      </c>
    </row>
    <row r="9" spans="1:4" x14ac:dyDescent="0.25">
      <c r="B9" s="1"/>
      <c r="C9" s="3"/>
      <c r="D9" s="5"/>
    </row>
    <row r="10" spans="1:4" x14ac:dyDescent="0.25">
      <c r="A10" t="s">
        <v>9</v>
      </c>
      <c r="B10" s="1" t="s">
        <v>10</v>
      </c>
      <c r="C10" s="1"/>
      <c r="D10" s="4"/>
    </row>
    <row r="11" spans="1:4" x14ac:dyDescent="0.25">
      <c r="B11" s="3" t="s">
        <v>11</v>
      </c>
      <c r="C11" s="1" t="s">
        <v>12</v>
      </c>
      <c r="D11" s="2">
        <f>'Year 1'!D11+'Year 2'!D11</f>
        <v>0</v>
      </c>
    </row>
    <row r="12" spans="1:4" x14ac:dyDescent="0.25">
      <c r="B12" s="1"/>
      <c r="C12" s="1"/>
      <c r="D12" s="2">
        <f>'Year 1'!D12+'Year 2'!D12</f>
        <v>0</v>
      </c>
    </row>
    <row r="13" spans="1:4" x14ac:dyDescent="0.25">
      <c r="B13" s="1" t="s">
        <v>13</v>
      </c>
      <c r="C13" s="1"/>
      <c r="D13" s="4">
        <f>SUM(D11:D12)</f>
        <v>0</v>
      </c>
    </row>
    <row r="14" spans="1:4" x14ac:dyDescent="0.25">
      <c r="B14" s="1"/>
      <c r="C14" s="1"/>
      <c r="D14" s="4"/>
    </row>
    <row r="15" spans="1:4" ht="30" x14ac:dyDescent="0.25">
      <c r="B15" s="7" t="s">
        <v>50</v>
      </c>
      <c r="C15" s="1"/>
      <c r="D15" s="2">
        <f>'Year 1'!D15+'Year 2'!D15</f>
        <v>60900</v>
      </c>
    </row>
    <row r="16" spans="1:4" x14ac:dyDescent="0.25">
      <c r="B16" s="6" t="s">
        <v>14</v>
      </c>
      <c r="C16" s="1" t="s">
        <v>12</v>
      </c>
      <c r="D16" s="4">
        <f>SUM(D15)</f>
        <v>60900</v>
      </c>
    </row>
    <row r="17" spans="1:8" x14ac:dyDescent="0.25">
      <c r="B17" s="6"/>
      <c r="C17" s="1"/>
      <c r="D17" s="4"/>
    </row>
    <row r="18" spans="1:8" x14ac:dyDescent="0.25">
      <c r="B18" s="1" t="s">
        <v>49</v>
      </c>
    </row>
    <row r="19" spans="1:8" ht="30" x14ac:dyDescent="0.25">
      <c r="B19" s="7" t="s">
        <v>56</v>
      </c>
      <c r="C19">
        <v>7</v>
      </c>
      <c r="D19" s="2">
        <f>'Year 1'!D19+'Year 2'!D19</f>
        <v>198940</v>
      </c>
    </row>
    <row r="20" spans="1:8" ht="45" x14ac:dyDescent="0.25">
      <c r="B20" s="7" t="s">
        <v>51</v>
      </c>
      <c r="C20">
        <v>10</v>
      </c>
      <c r="D20" s="2">
        <f>'Year 1'!D20+'Year 2'!D20</f>
        <v>80388</v>
      </c>
    </row>
    <row r="21" spans="1:8" x14ac:dyDescent="0.25">
      <c r="B21" s="6" t="s">
        <v>53</v>
      </c>
      <c r="D21" s="4">
        <f>SUM(D18:D20)</f>
        <v>279328</v>
      </c>
    </row>
    <row r="22" spans="1:8" x14ac:dyDescent="0.25">
      <c r="B22" s="6"/>
      <c r="D22" s="4"/>
    </row>
    <row r="23" spans="1:8" x14ac:dyDescent="0.25">
      <c r="B23" s="1" t="s">
        <v>15</v>
      </c>
      <c r="C23" s="1"/>
      <c r="D23" s="4">
        <f>D8+D12+D21+D16</f>
        <v>405188</v>
      </c>
    </row>
    <row r="24" spans="1:8" x14ac:dyDescent="0.25">
      <c r="B24" s="1"/>
      <c r="C24" s="1"/>
      <c r="D24" s="4"/>
    </row>
    <row r="25" spans="1:8" x14ac:dyDescent="0.25">
      <c r="A25" t="s">
        <v>16</v>
      </c>
      <c r="B25" s="1" t="s">
        <v>17</v>
      </c>
      <c r="C25" s="1"/>
      <c r="D25" s="4"/>
    </row>
    <row r="26" spans="1:8" x14ac:dyDescent="0.25">
      <c r="B26" t="s">
        <v>18</v>
      </c>
      <c r="D26" s="2">
        <f>'Year 1'!D26+'Year 2'!D26</f>
        <v>27283.199999999997</v>
      </c>
    </row>
    <row r="27" spans="1:8" x14ac:dyDescent="0.25">
      <c r="B27" t="s">
        <v>19</v>
      </c>
      <c r="D27" s="2">
        <f>'Year 1'!D27+'Year 2'!D27</f>
        <v>26027.441999999999</v>
      </c>
    </row>
    <row r="28" spans="1:8" x14ac:dyDescent="0.25">
      <c r="B28" s="1" t="s">
        <v>20</v>
      </c>
      <c r="D28" s="4">
        <f>SUM(D26:D27)</f>
        <v>53310.641999999993</v>
      </c>
    </row>
    <row r="29" spans="1:8" x14ac:dyDescent="0.25">
      <c r="H29" t="s">
        <v>21</v>
      </c>
    </row>
    <row r="30" spans="1:8" x14ac:dyDescent="0.25">
      <c r="B30" s="6" t="s">
        <v>22</v>
      </c>
      <c r="C30" s="1"/>
      <c r="D30" s="4">
        <f>D23+D28</f>
        <v>458498.64199999999</v>
      </c>
    </row>
    <row r="31" spans="1:8" x14ac:dyDescent="0.25">
      <c r="B31" s="6"/>
      <c r="C31" s="1"/>
      <c r="D31" s="4"/>
    </row>
    <row r="32" spans="1:8" x14ac:dyDescent="0.25">
      <c r="A32" t="s">
        <v>23</v>
      </c>
      <c r="B32" s="6" t="s">
        <v>24</v>
      </c>
      <c r="C32" s="1"/>
      <c r="D32" s="5"/>
    </row>
    <row r="33" spans="1:4" x14ac:dyDescent="0.25">
      <c r="B33" s="6"/>
      <c r="C33" s="1"/>
      <c r="D33" s="5"/>
    </row>
    <row r="34" spans="1:4" x14ac:dyDescent="0.25">
      <c r="B34" s="6"/>
      <c r="C34" s="1"/>
      <c r="D34" s="4"/>
    </row>
    <row r="35" spans="1:4" x14ac:dyDescent="0.25">
      <c r="A35" t="s">
        <v>25</v>
      </c>
      <c r="B35" s="1" t="s">
        <v>26</v>
      </c>
      <c r="C35" s="1"/>
      <c r="D35" s="4"/>
    </row>
    <row r="36" spans="1:4" x14ac:dyDescent="0.25">
      <c r="B36" s="3" t="s">
        <v>27</v>
      </c>
      <c r="C36" s="1"/>
      <c r="D36" s="2">
        <f>'Year 1'!D36+'Year 2'!D36</f>
        <v>13847.46</v>
      </c>
    </row>
    <row r="37" spans="1:4" x14ac:dyDescent="0.25">
      <c r="B37" s="3" t="s">
        <v>28</v>
      </c>
      <c r="C37" s="1"/>
      <c r="D37" s="2">
        <f>'Year 1'!D37+'Year 2'!D37</f>
        <v>0</v>
      </c>
    </row>
    <row r="38" spans="1:4" x14ac:dyDescent="0.25">
      <c r="B38" s="1" t="s">
        <v>29</v>
      </c>
      <c r="C38" s="1"/>
      <c r="D38" s="4">
        <f>SUM(D36:D37)</f>
        <v>13847.46</v>
      </c>
    </row>
    <row r="39" spans="1:4" x14ac:dyDescent="0.25">
      <c r="B39" s="1"/>
      <c r="C39" s="1"/>
      <c r="D39" s="4"/>
    </row>
    <row r="40" spans="1:4" x14ac:dyDescent="0.25">
      <c r="A40" t="s">
        <v>30</v>
      </c>
      <c r="B40" s="6" t="s">
        <v>31</v>
      </c>
      <c r="C40" s="1"/>
      <c r="D40" s="4"/>
    </row>
    <row r="41" spans="1:4" x14ac:dyDescent="0.25">
      <c r="B41" s="8" t="s">
        <v>54</v>
      </c>
      <c r="C41" s="1">
        <v>6</v>
      </c>
      <c r="D41" s="2">
        <f>'Year 1'!D41+'Year 2'!D41</f>
        <v>30000</v>
      </c>
    </row>
    <row r="42" spans="1:4" x14ac:dyDescent="0.25">
      <c r="B42" s="8" t="s">
        <v>48</v>
      </c>
      <c r="C42" s="1">
        <v>6</v>
      </c>
      <c r="D42" s="2">
        <f>'Year 1'!D42+'Year 2'!D42</f>
        <v>7200</v>
      </c>
    </row>
    <row r="43" spans="1:4" x14ac:dyDescent="0.25">
      <c r="B43" s="1" t="s">
        <v>32</v>
      </c>
      <c r="C43" s="1"/>
      <c r="D43" s="4">
        <f>SUM(D41:D42)</f>
        <v>37200</v>
      </c>
    </row>
    <row r="44" spans="1:4" x14ac:dyDescent="0.25">
      <c r="B44" s="1"/>
      <c r="C44" s="1"/>
      <c r="D44" s="4"/>
    </row>
    <row r="45" spans="1:4" x14ac:dyDescent="0.25">
      <c r="B45" s="1"/>
      <c r="C45" s="1"/>
      <c r="D45" s="4"/>
    </row>
    <row r="46" spans="1:4" x14ac:dyDescent="0.25">
      <c r="A46" t="s">
        <v>33</v>
      </c>
      <c r="B46" s="1" t="s">
        <v>34</v>
      </c>
      <c r="C46" s="1"/>
      <c r="D46" s="4"/>
    </row>
    <row r="47" spans="1:4" x14ac:dyDescent="0.25">
      <c r="B47" s="3" t="s">
        <v>35</v>
      </c>
      <c r="C47" s="1"/>
      <c r="D47" s="2">
        <f>'Year 1'!D47+'Year 2'!D47</f>
        <v>40000</v>
      </c>
    </row>
    <row r="48" spans="1:4" ht="30" x14ac:dyDescent="0.25">
      <c r="B48" s="8" t="s">
        <v>36</v>
      </c>
      <c r="C48" s="1"/>
      <c r="D48" s="2">
        <f>'Year 1'!D48+'Year 2'!D48</f>
        <v>9300</v>
      </c>
    </row>
    <row r="49" spans="1:4" x14ac:dyDescent="0.25">
      <c r="B49" s="8" t="s">
        <v>37</v>
      </c>
      <c r="C49" s="1"/>
      <c r="D49" s="2">
        <f>'Year 1'!D49+'Year 2'!D49</f>
        <v>4263</v>
      </c>
    </row>
    <row r="50" spans="1:4" x14ac:dyDescent="0.25">
      <c r="B50" s="8" t="s">
        <v>38</v>
      </c>
      <c r="C50" s="1"/>
      <c r="D50" s="2">
        <f>'Year 1'!D50+'Year 2'!D50</f>
        <v>0</v>
      </c>
    </row>
    <row r="51" spans="1:4" x14ac:dyDescent="0.25">
      <c r="B51" s="8" t="s">
        <v>39</v>
      </c>
      <c r="D51" s="2">
        <f>'Year 1'!D51+'Year 2'!D51</f>
        <v>100000</v>
      </c>
    </row>
    <row r="52" spans="1:4" x14ac:dyDescent="0.25">
      <c r="B52" s="6" t="s">
        <v>40</v>
      </c>
      <c r="D52" s="4">
        <f>SUM(D47:D51)</f>
        <v>153563</v>
      </c>
    </row>
    <row r="53" spans="1:4" x14ac:dyDescent="0.25">
      <c r="B53" s="6"/>
    </row>
    <row r="54" spans="1:4" x14ac:dyDescent="0.25">
      <c r="A54" t="s">
        <v>41</v>
      </c>
      <c r="B54" s="1" t="s">
        <v>42</v>
      </c>
      <c r="C54" s="1"/>
      <c r="D54" s="4">
        <f>D23+D28+D43+D32+D35+D38+D52</f>
        <v>663109.10199999996</v>
      </c>
    </row>
    <row r="55" spans="1:4" ht="45.75" customHeight="1" x14ac:dyDescent="0.25">
      <c r="A55" t="s">
        <v>43</v>
      </c>
      <c r="B55" s="7" t="s">
        <v>46</v>
      </c>
      <c r="D55" s="2">
        <f>'Year 1'!D55+'Year 2'!D55</f>
        <v>236890.91386000003</v>
      </c>
    </row>
    <row r="56" spans="1:4" x14ac:dyDescent="0.25">
      <c r="A56" t="s">
        <v>44</v>
      </c>
      <c r="B56" s="1" t="s">
        <v>45</v>
      </c>
      <c r="C56" s="1"/>
      <c r="D56" s="4">
        <f>D54+D55</f>
        <v>900000.01585999993</v>
      </c>
    </row>
    <row r="60" spans="1:4" ht="45" x14ac:dyDescent="0.25">
      <c r="B60" s="7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 1</vt:lpstr>
      <vt:lpstr>Year 2</vt:lpstr>
      <vt:lpstr>Cumulative</vt:lpstr>
    </vt:vector>
  </TitlesOfParts>
  <Company>Norfolk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NSU</dc:creator>
  <cp:lastModifiedBy>NSU</cp:lastModifiedBy>
  <dcterms:created xsi:type="dcterms:W3CDTF">2021-01-29T17:01:53Z</dcterms:created>
  <dcterms:modified xsi:type="dcterms:W3CDTF">2021-11-11T20:44:15Z</dcterms:modified>
</cp:coreProperties>
</file>